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0" yWindow="0" windowWidth="24820" windowHeight="15560" tabRatio="500" activeTab="1"/>
  </bookViews>
  <sheets>
    <sheet name="Sheet1" sheetId="1" r:id="rId1"/>
    <sheet name="Sheet2" sheetId="2" r:id="rId2"/>
  </sheets>
  <definedNames>
    <definedName name="_xlnm.Print_Area" localSheetId="1">Sheet2!$A$1:$I$37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2" l="1"/>
  <c r="D12" i="2"/>
  <c r="E12" i="2"/>
  <c r="D13" i="2"/>
  <c r="E13" i="2"/>
  <c r="D4" i="2"/>
  <c r="E5" i="2"/>
  <c r="D6" i="2"/>
  <c r="E6" i="2"/>
  <c r="D7" i="2"/>
  <c r="E7" i="2"/>
  <c r="F4" i="2"/>
  <c r="E4" i="2"/>
  <c r="D10" i="2"/>
  <c r="F10" i="2"/>
  <c r="G8" i="2"/>
  <c r="D35" i="2"/>
  <c r="D36" i="2"/>
  <c r="E36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F35" i="2"/>
  <c r="D33" i="2"/>
  <c r="D34" i="2"/>
  <c r="E34" i="2"/>
  <c r="F33" i="2"/>
  <c r="D23" i="2"/>
  <c r="D26" i="2"/>
  <c r="D27" i="2"/>
  <c r="D28" i="2"/>
  <c r="D29" i="2"/>
  <c r="D30" i="2"/>
  <c r="D31" i="2"/>
  <c r="D32" i="2"/>
  <c r="E32" i="2"/>
  <c r="E31" i="2"/>
  <c r="E30" i="2"/>
  <c r="E29" i="2"/>
  <c r="E28" i="2"/>
  <c r="E27" i="2"/>
  <c r="F26" i="2"/>
  <c r="D24" i="2"/>
  <c r="D25" i="2"/>
  <c r="E25" i="2"/>
  <c r="E24" i="2"/>
  <c r="D21" i="2"/>
  <c r="D22" i="2"/>
  <c r="E22" i="2"/>
  <c r="F21" i="2"/>
  <c r="D14" i="2"/>
  <c r="D15" i="2"/>
  <c r="D16" i="2"/>
  <c r="D17" i="2"/>
  <c r="D18" i="2"/>
  <c r="D19" i="2"/>
  <c r="D20" i="2"/>
  <c r="E18" i="2"/>
  <c r="E19" i="2"/>
  <c r="E20" i="2"/>
  <c r="E15" i="2"/>
  <c r="E16" i="2"/>
  <c r="E17" i="2"/>
  <c r="F14" i="2"/>
  <c r="E9" i="2"/>
  <c r="I14" i="1"/>
  <c r="J14" i="1"/>
  <c r="E12" i="1"/>
  <c r="D13" i="1"/>
  <c r="E13" i="1"/>
  <c r="D14" i="1"/>
  <c r="E14" i="1"/>
  <c r="H14" i="1"/>
  <c r="A11" i="1"/>
  <c r="A12" i="1"/>
  <c r="A13" i="1"/>
  <c r="A14" i="1"/>
  <c r="I13" i="1"/>
  <c r="J13" i="1"/>
  <c r="H13" i="1"/>
  <c r="I12" i="1"/>
  <c r="J12" i="1"/>
  <c r="H12" i="1"/>
  <c r="D11" i="1"/>
  <c r="F11" i="1"/>
  <c r="G11" i="1"/>
  <c r="I11" i="1"/>
  <c r="J11" i="1"/>
  <c r="E11" i="1"/>
  <c r="H11" i="1"/>
  <c r="E8" i="1"/>
</calcChain>
</file>

<file path=xl/comments1.xml><?xml version="1.0" encoding="utf-8"?>
<comments xmlns="http://schemas.openxmlformats.org/spreadsheetml/2006/main">
  <authors>
    <author>Jon</author>
  </authors>
  <commentList>
    <comment ref="A10" authorId="0">
      <text>
        <r>
          <rPr>
            <b/>
            <sz val="8"/>
            <color indexed="81"/>
            <rFont val="Tahoma"/>
            <family val="2"/>
          </rPr>
          <t>Work Breakdown Structure</t>
        </r>
        <r>
          <rPr>
            <sz val="8"/>
            <color indexed="81"/>
            <rFont val="Tahoma"/>
          </rPr>
          <t xml:space="preserve">
Level 1: 1, 2, 3, ...
Level 2: 1.1, 1.2, 1.3, ...
Level 3: 1.1.1, 1.1.2, 1.1.3, …
The WBS is automatically entered, but the formulas are different for different levels.</t>
        </r>
      </text>
    </comment>
    <comment ref="D10" authorId="0">
      <text>
        <r>
          <rPr>
            <b/>
            <sz val="8"/>
            <color indexed="81"/>
            <rFont val="Tahoma"/>
            <family val="2"/>
          </rPr>
          <t>Start Date</t>
        </r>
        <r>
          <rPr>
            <sz val="8"/>
            <color indexed="81"/>
            <rFont val="Tahoma"/>
          </rPr>
          <t xml:space="preserve">
Enter the starting date for this task. To associate the start date with the end of another task, enter a formula in the start date that refers to the end date of that task.</t>
        </r>
      </text>
    </comment>
    <comment ref="E10" authorId="0">
      <text>
        <r>
          <rPr>
            <b/>
            <sz val="8"/>
            <color indexed="81"/>
            <rFont val="Tahoma"/>
            <family val="2"/>
          </rPr>
          <t>End Date</t>
        </r>
        <r>
          <rPr>
            <sz val="8"/>
            <color indexed="81"/>
            <rFont val="Tahoma"/>
          </rPr>
          <t xml:space="preserve">
The ending date is calculated by adding the Duration (calendar days) to the Start date minus 1 day, because the task duration is from the </t>
        </r>
        <r>
          <rPr>
            <b/>
            <sz val="8"/>
            <color indexed="81"/>
            <rFont val="Tahoma"/>
            <family val="2"/>
          </rPr>
          <t>beginning</t>
        </r>
        <r>
          <rPr>
            <sz val="8"/>
            <color indexed="81"/>
            <rFont val="Tahoma"/>
          </rPr>
          <t xml:space="preserve"> of the </t>
        </r>
        <r>
          <rPr>
            <b/>
            <sz val="8"/>
            <color indexed="81"/>
            <rFont val="Tahoma"/>
            <family val="2"/>
          </rPr>
          <t>Start</t>
        </r>
        <r>
          <rPr>
            <sz val="8"/>
            <color indexed="81"/>
            <rFont val="Tahoma"/>
          </rPr>
          <t xml:space="preserve"> day to the </t>
        </r>
        <r>
          <rPr>
            <b/>
            <sz val="8"/>
            <color indexed="81"/>
            <rFont val="Tahoma"/>
            <family val="2"/>
          </rPr>
          <t>end</t>
        </r>
        <r>
          <rPr>
            <sz val="8"/>
            <color indexed="81"/>
            <rFont val="Tahoma"/>
          </rPr>
          <t xml:space="preserve"> of the </t>
        </r>
        <r>
          <rPr>
            <b/>
            <sz val="8"/>
            <color indexed="81"/>
            <rFont val="Tahoma"/>
            <family val="2"/>
          </rPr>
          <t>End</t>
        </r>
        <r>
          <rPr>
            <sz val="8"/>
            <color indexed="81"/>
            <rFont val="Tahoma"/>
          </rPr>
          <t xml:space="preserve"> day.</t>
        </r>
        <r>
          <rPr>
            <sz val="8"/>
            <color indexed="81"/>
            <rFont val="Tahoma"/>
          </rPr>
          <t xml:space="preserve">
</t>
        </r>
      </text>
    </comment>
    <comment ref="F10" authorId="0">
      <text>
        <r>
          <rPr>
            <b/>
            <sz val="8"/>
            <color indexed="81"/>
            <rFont val="Tahoma"/>
            <family val="2"/>
          </rPr>
          <t>Duration (Calendar Days)</t>
        </r>
        <r>
          <rPr>
            <sz val="8"/>
            <color indexed="81"/>
            <rFont val="Tahoma"/>
          </rPr>
          <t xml:space="preserve">
Enter the number of calendar days for the given task. Refer to the Working Days column or use a calendar to determine the corresponding working days. The duration is from the </t>
        </r>
        <r>
          <rPr>
            <b/>
            <sz val="8"/>
            <color indexed="81"/>
            <rFont val="Tahoma"/>
            <family val="2"/>
          </rPr>
          <t>beginning</t>
        </r>
        <r>
          <rPr>
            <sz val="8"/>
            <color indexed="81"/>
            <rFont val="Tahoma"/>
          </rPr>
          <t xml:space="preserve"> of the </t>
        </r>
        <r>
          <rPr>
            <b/>
            <sz val="8"/>
            <color indexed="81"/>
            <rFont val="Tahoma"/>
            <family val="2"/>
          </rPr>
          <t>Start date</t>
        </r>
        <r>
          <rPr>
            <sz val="8"/>
            <color indexed="81"/>
            <rFont val="Tahoma"/>
          </rPr>
          <t xml:space="preserve"> to the </t>
        </r>
        <r>
          <rPr>
            <b/>
            <sz val="8"/>
            <color indexed="81"/>
            <rFont val="Tahoma"/>
            <family val="2"/>
          </rPr>
          <t>ending</t>
        </r>
        <r>
          <rPr>
            <sz val="8"/>
            <color indexed="81"/>
            <rFont val="Tahoma"/>
          </rPr>
          <t xml:space="preserve"> of the </t>
        </r>
        <r>
          <rPr>
            <b/>
            <sz val="8"/>
            <color indexed="81"/>
            <rFont val="Tahoma"/>
            <family val="2"/>
          </rPr>
          <t>End Date</t>
        </r>
        <r>
          <rPr>
            <sz val="8"/>
            <color indexed="81"/>
            <rFont val="Tahoma"/>
          </rPr>
          <t>.
When the duration is calculated, it is calculated as End Date minus the Start Date plus 1 day, so that a task starting and ending on the same day has a duration of 1 day.</t>
        </r>
      </text>
    </comment>
    <comment ref="G10" authorId="0">
      <text>
        <r>
          <rPr>
            <b/>
            <sz val="8"/>
            <color indexed="81"/>
            <rFont val="Tahoma"/>
            <family val="2"/>
          </rPr>
          <t>Percent Complete</t>
        </r>
        <r>
          <rPr>
            <sz val="8"/>
            <color indexed="81"/>
            <rFont val="Tahoma"/>
          </rPr>
          <t xml:space="preserve">
Update the status of this task by entering the percent complete (between 0% and 100%).</t>
        </r>
      </text>
    </comment>
    <comment ref="H10" authorId="0">
      <text>
        <r>
          <rPr>
            <b/>
            <sz val="8"/>
            <color indexed="81"/>
            <rFont val="Tahoma"/>
            <family val="2"/>
          </rPr>
          <t>Working Days</t>
        </r>
        <r>
          <rPr>
            <sz val="8"/>
            <color indexed="81"/>
            <rFont val="Tahoma"/>
          </rPr>
          <t xml:space="preserve">
Counts the number of working days using the NETWORKDAYS() formula, which excludes weekends. When planning work based upon the number of working days, adjust the Duration until the desired # of working days is reached.</t>
        </r>
      </text>
    </comment>
    <comment ref="I10" authorId="0">
      <text>
        <r>
          <rPr>
            <b/>
            <sz val="8"/>
            <color indexed="81"/>
            <rFont val="Tahoma"/>
            <family val="2"/>
          </rPr>
          <t>Calendar Days Complete</t>
        </r>
        <r>
          <rPr>
            <sz val="8"/>
            <color indexed="81"/>
            <rFont val="Tahoma"/>
          </rPr>
          <t xml:space="preserve">
This column is calculated by multiplying the Duration by the %Complete and rounding down to the nearest integer.</t>
        </r>
      </text>
    </comment>
    <comment ref="J10" authorId="0">
      <text>
        <r>
          <rPr>
            <b/>
            <sz val="8"/>
            <color indexed="81"/>
            <rFont val="Tahoma"/>
            <family val="2"/>
          </rPr>
          <t>Calendar Days Remaining</t>
        </r>
        <r>
          <rPr>
            <sz val="8"/>
            <color indexed="81"/>
            <rFont val="Tahoma"/>
          </rPr>
          <t xml:space="preserve">
This column is calculated by subtracting the Days Complete from the Duration.</t>
        </r>
      </text>
    </comment>
  </commentList>
</comments>
</file>

<file path=xl/comments2.xml><?xml version="1.0" encoding="utf-8"?>
<comments xmlns="http://schemas.openxmlformats.org/spreadsheetml/2006/main">
  <authors>
    <author>Jon</author>
  </authors>
  <commentList>
    <comment ref="A3" authorId="0">
      <text>
        <r>
          <rPr>
            <b/>
            <sz val="8"/>
            <color indexed="81"/>
            <rFont val="Tahoma"/>
            <family val="2"/>
          </rPr>
          <t>Work Breakdown Structure</t>
        </r>
        <r>
          <rPr>
            <sz val="8"/>
            <color indexed="81"/>
            <rFont val="Tahoma"/>
          </rPr>
          <t xml:space="preserve">
Level 1: 1, 2, 3, ...
Level 2: 1.1, 1.2, 1.3, ...
Level 3: 1.1.1, 1.1.2, 1.1.3, …
The WBS is automatically entered, but the formulas are different for different levels.</t>
        </r>
      </text>
    </comment>
    <comment ref="D3" authorId="0">
      <text>
        <r>
          <rPr>
            <b/>
            <sz val="8"/>
            <color indexed="81"/>
            <rFont val="Tahoma"/>
            <family val="2"/>
          </rPr>
          <t>Start Date</t>
        </r>
        <r>
          <rPr>
            <sz val="8"/>
            <color indexed="81"/>
            <rFont val="Tahoma"/>
          </rPr>
          <t xml:space="preserve">
Enter the starting date for this task. To associate the start date with the end of another task, enter a formula in the start date that refers to the end date of that task.</t>
        </r>
      </text>
    </comment>
    <comment ref="E3" authorId="0">
      <text>
        <r>
          <rPr>
            <b/>
            <sz val="8"/>
            <color indexed="81"/>
            <rFont val="Tahoma"/>
            <family val="2"/>
          </rPr>
          <t>End Date</t>
        </r>
        <r>
          <rPr>
            <sz val="8"/>
            <color indexed="81"/>
            <rFont val="Tahoma"/>
          </rPr>
          <t xml:space="preserve">
The ending date is calculated by adding the Duration (calendar days) to the Start date minus 1 day, because the task duration is from the </t>
        </r>
        <r>
          <rPr>
            <b/>
            <sz val="8"/>
            <color indexed="81"/>
            <rFont val="Tahoma"/>
            <family val="2"/>
          </rPr>
          <t>beginning</t>
        </r>
        <r>
          <rPr>
            <sz val="8"/>
            <color indexed="81"/>
            <rFont val="Tahoma"/>
          </rPr>
          <t xml:space="preserve"> of the </t>
        </r>
        <r>
          <rPr>
            <b/>
            <sz val="8"/>
            <color indexed="81"/>
            <rFont val="Tahoma"/>
            <family val="2"/>
          </rPr>
          <t>Start</t>
        </r>
        <r>
          <rPr>
            <sz val="8"/>
            <color indexed="81"/>
            <rFont val="Tahoma"/>
          </rPr>
          <t xml:space="preserve"> day to the </t>
        </r>
        <r>
          <rPr>
            <b/>
            <sz val="8"/>
            <color indexed="81"/>
            <rFont val="Tahoma"/>
            <family val="2"/>
          </rPr>
          <t>end</t>
        </r>
        <r>
          <rPr>
            <sz val="8"/>
            <color indexed="81"/>
            <rFont val="Tahoma"/>
          </rPr>
          <t xml:space="preserve"> of the </t>
        </r>
        <r>
          <rPr>
            <b/>
            <sz val="8"/>
            <color indexed="81"/>
            <rFont val="Tahoma"/>
            <family val="2"/>
          </rPr>
          <t>End</t>
        </r>
        <r>
          <rPr>
            <sz val="8"/>
            <color indexed="81"/>
            <rFont val="Tahoma"/>
          </rPr>
          <t xml:space="preserve"> day.</t>
        </r>
        <r>
          <rPr>
            <sz val="8"/>
            <color indexed="81"/>
            <rFont val="Tahoma"/>
          </rPr>
          <t xml:space="preserve">
</t>
        </r>
      </text>
    </comment>
    <comment ref="F3" authorId="0">
      <text>
        <r>
          <rPr>
            <b/>
            <sz val="8"/>
            <color indexed="81"/>
            <rFont val="Tahoma"/>
            <family val="2"/>
          </rPr>
          <t>Duration (Calendar Days)</t>
        </r>
        <r>
          <rPr>
            <sz val="8"/>
            <color indexed="81"/>
            <rFont val="Tahoma"/>
          </rPr>
          <t xml:space="preserve">
Enter the number of calendar days for the given task. Refer to the Working Days column or use a calendar to determine the corresponding working days. The duration is from the </t>
        </r>
        <r>
          <rPr>
            <b/>
            <sz val="8"/>
            <color indexed="81"/>
            <rFont val="Tahoma"/>
            <family val="2"/>
          </rPr>
          <t>beginning</t>
        </r>
        <r>
          <rPr>
            <sz val="8"/>
            <color indexed="81"/>
            <rFont val="Tahoma"/>
          </rPr>
          <t xml:space="preserve"> of the </t>
        </r>
        <r>
          <rPr>
            <b/>
            <sz val="8"/>
            <color indexed="81"/>
            <rFont val="Tahoma"/>
            <family val="2"/>
          </rPr>
          <t>Start date</t>
        </r>
        <r>
          <rPr>
            <sz val="8"/>
            <color indexed="81"/>
            <rFont val="Tahoma"/>
          </rPr>
          <t xml:space="preserve"> to the </t>
        </r>
        <r>
          <rPr>
            <b/>
            <sz val="8"/>
            <color indexed="81"/>
            <rFont val="Tahoma"/>
            <family val="2"/>
          </rPr>
          <t>ending</t>
        </r>
        <r>
          <rPr>
            <sz val="8"/>
            <color indexed="81"/>
            <rFont val="Tahoma"/>
          </rPr>
          <t xml:space="preserve"> of the </t>
        </r>
        <r>
          <rPr>
            <b/>
            <sz val="8"/>
            <color indexed="81"/>
            <rFont val="Tahoma"/>
            <family val="2"/>
          </rPr>
          <t>End Date</t>
        </r>
        <r>
          <rPr>
            <sz val="8"/>
            <color indexed="81"/>
            <rFont val="Tahoma"/>
          </rPr>
          <t>.
When the duration is calculated, it is calculated as End Date minus the Start Date plus 1 day, so that a task starting and ending on the same day has a duration of 1 day.</t>
        </r>
      </text>
    </comment>
    <comment ref="G3" authorId="0">
      <text>
        <r>
          <rPr>
            <b/>
            <sz val="8"/>
            <color indexed="81"/>
            <rFont val="Tahoma"/>
            <family val="2"/>
          </rPr>
          <t>Percent Complete</t>
        </r>
        <r>
          <rPr>
            <sz val="8"/>
            <color indexed="81"/>
            <rFont val="Tahoma"/>
          </rPr>
          <t xml:space="preserve">
Update the status of this task by entering the percent complete (between 0% and 100%).</t>
        </r>
      </text>
    </comment>
  </commentList>
</comments>
</file>

<file path=xl/sharedStrings.xml><?xml version="1.0" encoding="utf-8"?>
<sst xmlns="http://schemas.openxmlformats.org/spreadsheetml/2006/main" count="108" uniqueCount="56">
  <si>
    <t>Designing a Throwing Machine</t>
  </si>
  <si>
    <t>My Team Name</t>
  </si>
  <si>
    <t>Today's Date:</t>
  </si>
  <si>
    <t>(vertical red line)</t>
  </si>
  <si>
    <t>Project Lead:</t>
  </si>
  <si>
    <t>ES110 Class</t>
  </si>
  <si>
    <t>[42]</t>
  </si>
  <si>
    <t>Start Date:</t>
  </si>
  <si>
    <t>First Day of Week (Mon=2):</t>
  </si>
  <si>
    <t>WBS</t>
  </si>
  <si>
    <t>Tasks</t>
  </si>
  <si>
    <t>Task
Lead</t>
  </si>
  <si>
    <t>Start</t>
  </si>
  <si>
    <t>End</t>
  </si>
  <si>
    <t>Duration (Days)</t>
  </si>
  <si>
    <t>% Complete</t>
  </si>
  <si>
    <t>Working Days</t>
  </si>
  <si>
    <t>Days Complete</t>
  </si>
  <si>
    <t>Days Remaining</t>
  </si>
  <si>
    <t xml:space="preserve">Form a group </t>
  </si>
  <si>
    <t>Farid</t>
  </si>
  <si>
    <t>get to know group members</t>
  </si>
  <si>
    <t>Steve</t>
  </si>
  <si>
    <t xml:space="preserve">domain name </t>
  </si>
  <si>
    <t>what information?</t>
  </si>
  <si>
    <t>Visit Sidekicks</t>
  </si>
  <si>
    <t>Make sure you go to sidekicks</t>
  </si>
  <si>
    <t>All</t>
  </si>
  <si>
    <t>all</t>
  </si>
  <si>
    <t>Create a blog</t>
  </si>
  <si>
    <t>review previous projects</t>
  </si>
  <si>
    <t xml:space="preserve">Find a domain name </t>
  </si>
  <si>
    <t>Post your name and group name</t>
  </si>
  <si>
    <t>Post first progress report</t>
  </si>
  <si>
    <t xml:space="preserve">What  is the basic framework? </t>
  </si>
  <si>
    <t>Design Function/how does it work</t>
  </si>
  <si>
    <t>Release method</t>
  </si>
  <si>
    <t>Interface</t>
  </si>
  <si>
    <t>Sound</t>
  </si>
  <si>
    <t>Light</t>
  </si>
  <si>
    <t>Steave</t>
  </si>
  <si>
    <t>Bill</t>
  </si>
  <si>
    <t>Steph</t>
  </si>
  <si>
    <t>Chris</t>
  </si>
  <si>
    <t>Mary</t>
  </si>
  <si>
    <t>Must present in class</t>
  </si>
  <si>
    <t>Must take your prototype with you</t>
  </si>
  <si>
    <t>Post a short report</t>
  </si>
  <si>
    <t>Attend Last Sidekick meeting / Post</t>
  </si>
  <si>
    <t>First working prototype /Post</t>
  </si>
  <si>
    <t>Post second progress report</t>
  </si>
  <si>
    <t>Presentation/Post</t>
  </si>
  <si>
    <t xml:space="preserve">Must present </t>
  </si>
  <si>
    <t>You tube presentation</t>
  </si>
  <si>
    <t>Must be available in you blog!</t>
  </si>
  <si>
    <t>&lt;-- Don't Change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</si>
</sst>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</font>
    <font>
      <u/>
      <sz val="8"/>
      <color indexed="12"/>
      <name val="Arial"/>
    </font>
    <font>
      <b/>
      <sz val="12"/>
      <name val="Arial"/>
      <family val="2"/>
    </font>
    <font>
      <sz val="10"/>
      <name val="Arial"/>
      <family val="2"/>
    </font>
    <font>
      <sz val="8"/>
      <name val="Arial"/>
    </font>
    <font>
      <sz val="6"/>
      <color indexed="9"/>
      <name val="Arial"/>
    </font>
    <font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scheme val="minor"/>
    </font>
    <font>
      <sz val="10"/>
      <color rgb="FFFF0000"/>
      <name val="Arial"/>
    </font>
    <font>
      <b/>
      <sz val="10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3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76">
    <xf numFmtId="0" fontId="0" fillId="0" borderId="0" xfId="0"/>
    <xf numFmtId="0" fontId="0" fillId="2" borderId="0" xfId="0" applyFill="1" applyBorder="1"/>
    <xf numFmtId="0" fontId="0" fillId="0" borderId="0" xfId="0" applyFill="1" applyBorder="1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6" fillId="0" borderId="0" xfId="0" applyFont="1"/>
    <xf numFmtId="14" fontId="6" fillId="0" borderId="0" xfId="0" applyNumberFormat="1" applyFont="1" applyAlignment="1" applyProtection="1">
      <alignment horizontal="left"/>
    </xf>
    <xf numFmtId="0" fontId="0" fillId="0" borderId="0" xfId="0" applyAlignment="1"/>
    <xf numFmtId="0" fontId="7" fillId="0" borderId="0" xfId="0" applyFont="1"/>
    <xf numFmtId="14" fontId="5" fillId="0" borderId="0" xfId="0" applyNumberFormat="1" applyFont="1" applyBorder="1" applyAlignment="1">
      <alignment horizontal="left"/>
    </xf>
    <xf numFmtId="0" fontId="8" fillId="2" borderId="0" xfId="0" applyFont="1" applyFill="1" applyAlignment="1">
      <alignment horizontal="right"/>
    </xf>
    <xf numFmtId="0" fontId="0" fillId="3" borderId="0" xfId="0" applyFill="1"/>
    <xf numFmtId="0" fontId="9" fillId="0" borderId="1" xfId="0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 textRotation="90" wrapText="1"/>
    </xf>
    <xf numFmtId="0" fontId="0" fillId="0" borderId="1" xfId="0" applyBorder="1" applyAlignment="1">
      <alignment horizontal="center" textRotation="90"/>
    </xf>
    <xf numFmtId="0" fontId="0" fillId="0" borderId="0" xfId="0" applyFill="1" applyBorder="1" applyAlignment="1"/>
    <xf numFmtId="0" fontId="9" fillId="3" borderId="3" xfId="0" applyNumberFormat="1" applyFont="1" applyFill="1" applyBorder="1" applyAlignment="1" applyProtection="1">
      <alignment horizontal="left"/>
      <protection locked="0"/>
    </xf>
    <xf numFmtId="0" fontId="11" fillId="3" borderId="3" xfId="0" applyFont="1" applyFill="1" applyBorder="1" applyAlignment="1" applyProtection="1">
      <alignment wrapText="1"/>
      <protection locked="0"/>
    </xf>
    <xf numFmtId="0" fontId="12" fillId="3" borderId="3" xfId="0" applyFont="1" applyFill="1" applyBorder="1" applyProtection="1">
      <protection locked="0"/>
    </xf>
    <xf numFmtId="164" fontId="6" fillId="4" borderId="3" xfId="0" applyNumberFormat="1" applyFont="1" applyFill="1" applyBorder="1" applyAlignment="1" applyProtection="1">
      <alignment horizontal="right"/>
      <protection locked="0"/>
    </xf>
    <xf numFmtId="164" fontId="6" fillId="3" borderId="3" xfId="0" applyNumberFormat="1" applyFont="1" applyFill="1" applyBorder="1" applyAlignment="1" applyProtection="1">
      <alignment horizontal="right"/>
      <protection locked="0"/>
    </xf>
    <xf numFmtId="1" fontId="6" fillId="4" borderId="3" xfId="0" applyNumberFormat="1" applyFont="1" applyFill="1" applyBorder="1" applyAlignment="1" applyProtection="1">
      <alignment horizontal="center"/>
      <protection locked="0"/>
    </xf>
    <xf numFmtId="9" fontId="6" fillId="4" borderId="3" xfId="1" applyFont="1" applyFill="1" applyBorder="1" applyAlignment="1" applyProtection="1">
      <alignment horizontal="center"/>
      <protection locked="0"/>
    </xf>
    <xf numFmtId="1" fontId="6" fillId="3" borderId="3" xfId="0" applyNumberFormat="1" applyFont="1" applyFill="1" applyBorder="1" applyAlignment="1" applyProtection="1">
      <alignment horizontal="center"/>
      <protection locked="0"/>
    </xf>
    <xf numFmtId="1" fontId="6" fillId="3" borderId="3" xfId="1" applyNumberFormat="1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Protection="1">
      <protection locked="0"/>
    </xf>
    <xf numFmtId="0" fontId="6" fillId="0" borderId="4" xfId="0" applyNumberFormat="1" applyFont="1" applyFill="1" applyBorder="1" applyAlignment="1" applyProtection="1">
      <alignment horizontal="left"/>
      <protection locked="0"/>
    </xf>
    <xf numFmtId="0" fontId="12" fillId="0" borderId="4" xfId="0" applyFont="1" applyFill="1" applyBorder="1" applyAlignment="1" applyProtection="1">
      <alignment wrapText="1"/>
      <protection locked="0"/>
    </xf>
    <xf numFmtId="0" fontId="12" fillId="0" borderId="4" xfId="0" applyFont="1" applyFill="1" applyBorder="1" applyProtection="1">
      <protection locked="0"/>
    </xf>
    <xf numFmtId="164" fontId="6" fillId="5" borderId="4" xfId="0" applyNumberFormat="1" applyFont="1" applyFill="1" applyBorder="1" applyAlignment="1" applyProtection="1">
      <alignment horizontal="right"/>
      <protection locked="0"/>
    </xf>
    <xf numFmtId="164" fontId="6" fillId="0" borderId="4" xfId="0" applyNumberFormat="1" applyFont="1" applyFill="1" applyBorder="1" applyAlignment="1" applyProtection="1">
      <alignment horizontal="right"/>
      <protection locked="0"/>
    </xf>
    <xf numFmtId="1" fontId="6" fillId="5" borderId="4" xfId="0" applyNumberFormat="1" applyFont="1" applyFill="1" applyBorder="1" applyAlignment="1" applyProtection="1">
      <alignment horizontal="center"/>
      <protection locked="0"/>
    </xf>
    <xf numFmtId="9" fontId="6" fillId="5" borderId="4" xfId="1" applyFont="1" applyFill="1" applyBorder="1" applyAlignment="1" applyProtection="1">
      <alignment horizontal="center"/>
      <protection locked="0"/>
    </xf>
    <xf numFmtId="1" fontId="6" fillId="0" borderId="4" xfId="0" applyNumberFormat="1" applyFont="1" applyFill="1" applyBorder="1" applyAlignment="1" applyProtection="1">
      <alignment horizontal="center"/>
      <protection locked="0"/>
    </xf>
    <xf numFmtId="1" fontId="6" fillId="0" borderId="4" xfId="1" applyNumberFormat="1" applyFont="1" applyFill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12" fillId="0" borderId="4" xfId="0" applyFont="1" applyFill="1" applyBorder="1" applyAlignment="1" applyProtection="1">
      <alignment horizontal="left" wrapText="1" indent="1"/>
      <protection locked="0"/>
    </xf>
    <xf numFmtId="0" fontId="3" fillId="2" borderId="0" xfId="2" applyFont="1" applyFill="1" applyAlignment="1" applyProtection="1">
      <alignment horizontal="right"/>
    </xf>
    <xf numFmtId="14" fontId="5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14" fontId="5" fillId="0" borderId="2" xfId="0" applyNumberFormat="1" applyFont="1" applyBorder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7" fillId="0" borderId="0" xfId="0" applyFont="1"/>
    <xf numFmtId="0" fontId="17" fillId="0" borderId="0" xfId="0" applyFont="1" applyAlignment="1">
      <alignment horizontal="right"/>
    </xf>
    <xf numFmtId="0" fontId="18" fillId="0" borderId="1" xfId="0" applyFont="1" applyBorder="1" applyAlignment="1" applyProtection="1">
      <alignment horizontal="left"/>
      <protection locked="0"/>
    </xf>
    <xf numFmtId="0" fontId="19" fillId="0" borderId="1" xfId="0" applyFont="1" applyBorder="1" applyAlignment="1" applyProtection="1">
      <alignment horizontal="left"/>
      <protection locked="0"/>
    </xf>
    <xf numFmtId="0" fontId="18" fillId="0" borderId="0" xfId="0" applyFont="1" applyProtection="1">
      <protection locked="0"/>
    </xf>
    <xf numFmtId="14" fontId="19" fillId="0" borderId="2" xfId="0" applyNumberFormat="1" applyFont="1" applyBorder="1" applyAlignment="1" applyProtection="1">
      <alignment horizontal="left"/>
      <protection locked="0"/>
    </xf>
    <xf numFmtId="0" fontId="5" fillId="0" borderId="0" xfId="0" applyFont="1"/>
    <xf numFmtId="0" fontId="10" fillId="0" borderId="1" xfId="0" applyFont="1" applyFill="1" applyBorder="1" applyAlignment="1"/>
    <xf numFmtId="0" fontId="10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 textRotation="90" wrapText="1"/>
    </xf>
    <xf numFmtId="0" fontId="17" fillId="0" borderId="1" xfId="0" applyFont="1" applyBorder="1" applyAlignment="1">
      <alignment horizontal="center" textRotation="90"/>
    </xf>
    <xf numFmtId="0" fontId="10" fillId="3" borderId="3" xfId="0" applyNumberFormat="1" applyFont="1" applyFill="1" applyBorder="1" applyAlignment="1" applyProtection="1">
      <alignment horizontal="left"/>
      <protection locked="0"/>
    </xf>
    <xf numFmtId="0" fontId="20" fillId="3" borderId="3" xfId="0" applyFont="1" applyFill="1" applyBorder="1" applyAlignment="1" applyProtection="1">
      <alignment wrapText="1"/>
      <protection locked="0"/>
    </xf>
    <xf numFmtId="0" fontId="21" fillId="3" borderId="3" xfId="0" applyFont="1" applyFill="1" applyBorder="1" applyProtection="1">
      <protection locked="0"/>
    </xf>
    <xf numFmtId="164" fontId="5" fillId="4" borderId="3" xfId="0" applyNumberFormat="1" applyFont="1" applyFill="1" applyBorder="1" applyAlignment="1" applyProtection="1">
      <alignment horizontal="right"/>
    </xf>
    <xf numFmtId="1" fontId="5" fillId="4" borderId="3" xfId="0" applyNumberFormat="1" applyFont="1" applyFill="1" applyBorder="1" applyAlignment="1" applyProtection="1">
      <alignment horizontal="center"/>
    </xf>
    <xf numFmtId="9" fontId="5" fillId="4" borderId="3" xfId="1" applyFont="1" applyFill="1" applyBorder="1" applyAlignment="1" applyProtection="1">
      <alignment horizontal="center"/>
      <protection locked="0"/>
    </xf>
    <xf numFmtId="0" fontId="5" fillId="0" borderId="4" xfId="0" applyNumberFormat="1" applyFont="1" applyFill="1" applyBorder="1" applyAlignment="1" applyProtection="1">
      <alignment horizontal="left"/>
      <protection locked="0"/>
    </xf>
    <xf numFmtId="0" fontId="21" fillId="0" borderId="4" xfId="0" applyFont="1" applyFill="1" applyBorder="1" applyAlignment="1" applyProtection="1">
      <alignment wrapText="1"/>
      <protection locked="0"/>
    </xf>
    <xf numFmtId="0" fontId="21" fillId="0" borderId="4" xfId="0" applyFont="1" applyFill="1" applyBorder="1" applyProtection="1">
      <protection locked="0"/>
    </xf>
    <xf numFmtId="164" fontId="5" fillId="5" borderId="4" xfId="0" applyNumberFormat="1" applyFont="1" applyFill="1" applyBorder="1" applyAlignment="1" applyProtection="1">
      <alignment horizontal="right"/>
      <protection locked="0"/>
    </xf>
    <xf numFmtId="164" fontId="5" fillId="0" borderId="4" xfId="0" applyNumberFormat="1" applyFont="1" applyFill="1" applyBorder="1" applyAlignment="1" applyProtection="1">
      <alignment horizontal="right"/>
      <protection locked="0"/>
    </xf>
    <xf numFmtId="1" fontId="5" fillId="5" borderId="4" xfId="0" applyNumberFormat="1" applyFont="1" applyFill="1" applyBorder="1" applyAlignment="1" applyProtection="1">
      <alignment horizontal="center"/>
      <protection locked="0"/>
    </xf>
    <xf numFmtId="9" fontId="5" fillId="5" borderId="4" xfId="1" applyFont="1" applyFill="1" applyBorder="1" applyAlignment="1" applyProtection="1">
      <alignment horizontal="center"/>
      <protection locked="0"/>
    </xf>
    <xf numFmtId="0" fontId="21" fillId="0" borderId="4" xfId="0" applyFont="1" applyFill="1" applyBorder="1" applyAlignment="1" applyProtection="1">
      <alignment horizontal="left" wrapText="1" indent="1"/>
      <protection locked="0"/>
    </xf>
    <xf numFmtId="164" fontId="5" fillId="4" borderId="3" xfId="0" applyNumberFormat="1" applyFont="1" applyFill="1" applyBorder="1" applyAlignment="1" applyProtection="1">
      <alignment horizontal="right"/>
      <protection locked="0"/>
    </xf>
    <xf numFmtId="164" fontId="5" fillId="4" borderId="4" xfId="0" applyNumberFormat="1" applyFont="1" applyFill="1" applyBorder="1" applyAlignment="1" applyProtection="1">
      <alignment horizontal="right"/>
      <protection locked="0"/>
    </xf>
    <xf numFmtId="1" fontId="5" fillId="4" borderId="3" xfId="0" applyNumberFormat="1" applyFont="1" applyFill="1" applyBorder="1" applyAlignment="1" applyProtection="1">
      <alignment horizontal="center"/>
      <protection locked="0"/>
    </xf>
    <xf numFmtId="9" fontId="5" fillId="4" borderId="4" xfId="1" applyFont="1" applyFill="1" applyBorder="1" applyAlignment="1" applyProtection="1">
      <alignment horizontal="center"/>
      <protection locked="0"/>
    </xf>
  </cellXfs>
  <cellStyles count="35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Scroll" dx="16" fmlaLink="#REF!" horiz="1" max="100" page="4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0</xdr:rowOff>
        </xdr:from>
        <xdr:to>
          <xdr:col>94</xdr:col>
          <xdr:colOff>0</xdr:colOff>
          <xdr:row>9</xdr:row>
          <xdr:rowOff>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omments" Target="../comments1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J14"/>
  <sheetViews>
    <sheetView workbookViewId="0">
      <selection activeCell="A4" sqref="A4:J14"/>
    </sheetView>
  </sheetViews>
  <sheetFormatPr baseColWidth="10" defaultRowHeight="15" x14ac:dyDescent="0"/>
  <sheetData>
    <row r="3" spans="1:10" s="2" customFormat="1">
      <c r="A3" s="1"/>
      <c r="B3" s="1"/>
      <c r="C3" s="1"/>
      <c r="D3" s="1"/>
      <c r="E3" s="1"/>
      <c r="F3" s="1"/>
      <c r="G3" s="1"/>
      <c r="H3" s="1"/>
      <c r="I3" s="41"/>
      <c r="J3" s="41"/>
    </row>
    <row r="4" spans="1:10" s="2" customFormat="1">
      <c r="A4" s="3" t="s">
        <v>0</v>
      </c>
      <c r="B4"/>
      <c r="C4"/>
      <c r="D4"/>
      <c r="E4"/>
      <c r="F4"/>
      <c r="G4"/>
      <c r="H4"/>
      <c r="I4"/>
      <c r="J4"/>
    </row>
    <row r="5" spans="1:10" s="2" customFormat="1">
      <c r="A5" s="4" t="s">
        <v>1</v>
      </c>
      <c r="B5"/>
      <c r="C5"/>
      <c r="D5"/>
      <c r="E5"/>
      <c r="F5"/>
      <c r="G5" s="5" t="s">
        <v>2</v>
      </c>
      <c r="H5" s="42">
        <v>39868</v>
      </c>
      <c r="I5" s="42"/>
      <c r="J5" s="42"/>
    </row>
    <row r="6" spans="1:10" s="2" customFormat="1">
      <c r="B6"/>
      <c r="C6"/>
      <c r="D6"/>
      <c r="E6"/>
      <c r="F6"/>
      <c r="G6"/>
      <c r="H6" s="7" t="s">
        <v>3</v>
      </c>
      <c r="I6"/>
      <c r="J6"/>
    </row>
    <row r="7" spans="1:10" s="2" customFormat="1">
      <c r="B7" s="5" t="s">
        <v>4</v>
      </c>
      <c r="C7" s="43" t="s">
        <v>5</v>
      </c>
      <c r="D7" s="44"/>
      <c r="E7" s="44"/>
      <c r="F7" s="8"/>
      <c r="G7" s="8"/>
      <c r="H7"/>
      <c r="I7"/>
      <c r="J7"/>
    </row>
    <row r="8" spans="1:10" s="2" customFormat="1">
      <c r="B8" s="5" t="s">
        <v>7</v>
      </c>
      <c r="C8" s="45">
        <v>41153</v>
      </c>
      <c r="D8" s="45"/>
      <c r="E8" s="6" t="str">
        <f>TEXT(C8,"dddd")</f>
        <v>Saturday</v>
      </c>
      <c r="F8" s="8"/>
      <c r="G8" s="8"/>
      <c r="H8"/>
      <c r="I8"/>
      <c r="J8"/>
    </row>
    <row r="9" spans="1:10" s="12" customFormat="1">
      <c r="A9" s="9" t="s">
        <v>6</v>
      </c>
      <c r="B9"/>
      <c r="C9"/>
      <c r="D9"/>
      <c r="E9"/>
      <c r="F9" s="10"/>
      <c r="G9" s="8"/>
      <c r="H9" s="8"/>
      <c r="I9" s="8"/>
      <c r="J9" s="11" t="s">
        <v>8</v>
      </c>
    </row>
    <row r="10" spans="1:10" s="19" customFormat="1" ht="76.5" customHeight="1">
      <c r="A10" s="13" t="s">
        <v>9</v>
      </c>
      <c r="B10" s="14" t="s">
        <v>10</v>
      </c>
      <c r="C10" s="15" t="s">
        <v>11</v>
      </c>
      <c r="D10" s="16" t="s">
        <v>12</v>
      </c>
      <c r="E10" s="16" t="s">
        <v>13</v>
      </c>
      <c r="F10" s="17" t="s">
        <v>14</v>
      </c>
      <c r="G10" s="18" t="s">
        <v>15</v>
      </c>
      <c r="H10" s="17" t="s">
        <v>16</v>
      </c>
      <c r="I10" s="18" t="s">
        <v>17</v>
      </c>
      <c r="J10" s="18" t="s">
        <v>18</v>
      </c>
    </row>
    <row r="11" spans="1:10" s="29" customFormat="1" ht="10">
      <c r="A11" s="20">
        <f ca="1">IF(ISERROR(VALUE(SUBSTITUTE(OFFSET(A11,-1,0,1,1),".",""))),1,IF(ISERROR(FIND("`",SUBSTITUTE(OFFSET(A11,-1,0,1,1),".","`",1))),VALUE(OFFSET(A11,-1,0,1,1))+1,VALUE(LEFT(OFFSET(A11,-1,0,1,1),FIND("`",SUBSTITUTE(OFFSET(A11,-1,0,1,1),".","`",1))-1))+1))</f>
        <v>1</v>
      </c>
      <c r="B11" s="21" t="s">
        <v>19</v>
      </c>
      <c r="C11" s="22" t="s">
        <v>20</v>
      </c>
      <c r="D11" s="23">
        <f>MIN(D12:D15)</f>
        <v>41153</v>
      </c>
      <c r="E11" s="24">
        <f>D11+F11-1</f>
        <v>41169</v>
      </c>
      <c r="F11" s="25">
        <f>MAX(E12:E15)-D11+1</f>
        <v>17</v>
      </c>
      <c r="G11" s="26">
        <f>SUMPRODUCT(F12:F15,G12:G15)/SUM(F12:F15)</f>
        <v>1</v>
      </c>
      <c r="H11" s="27">
        <f t="shared" ref="H11:H14" si="0">NETWORKDAYS(D11,E11)</f>
        <v>11</v>
      </c>
      <c r="I11" s="28">
        <f t="shared" ref="I11:I13" si="1">ROUNDDOWN(G11*F11,0)</f>
        <v>17</v>
      </c>
      <c r="J11" s="27">
        <f t="shared" ref="J11:J13" si="2">F11-I11</f>
        <v>0</v>
      </c>
    </row>
    <row r="12" spans="1:10" s="39" customFormat="1" ht="20">
      <c r="A12" s="30" t="str">
        <f ca="1">IF(ISERROR(VALUE(SUBSTITUTE(OFFSET(A12,-1,0,1,1),".",""))),"0.1",IF(ISERROR(FIND("`",SUBSTITUTE(OFFSET(A12,-1,0,1,1),".","`",1))),OFFSET(A12,-1,0,1,1)&amp;".1",LEFT(OFFSET(A12,-1,0,1,1),FIND("`",SUBSTITUTE(OFFSET(A12,-1,0,1,1),".","`",1)))&amp;IF(ISERROR(FIND("`",SUBSTITUTE(OFFSET(A12,-1,0,1,1),".","`",2))),VALUE(RIGHT(OFFSET(A12,-1,0,1,1),LEN(OFFSET(A12,-1,0,1,1))-FIND("`",SUBSTITUTE(OFFSET(A12,-1,0,1,1),".","`",1))))+1,VALUE(MID(OFFSET(A12,-1,0,1,1),FIND("`",SUBSTITUTE(OFFSET(A12,-1,0,1,1),".","`",1))+1,(FIND("`",SUBSTITUTE(OFFSET(A12,-1,0,1,1),".","`",2))-FIND("`",SUBSTITUTE(OFFSET(A12,-1,0,1,1),".","`",1))-1)))+1)))</f>
        <v>1.1</v>
      </c>
      <c r="B12" s="31" t="s">
        <v>21</v>
      </c>
      <c r="C12" s="32" t="s">
        <v>22</v>
      </c>
      <c r="D12" s="33">
        <v>41153</v>
      </c>
      <c r="E12" s="34">
        <f t="shared" ref="E12:E14" si="3">D12+F12-1</f>
        <v>41169</v>
      </c>
      <c r="F12" s="35">
        <v>17</v>
      </c>
      <c r="G12" s="36">
        <v>1</v>
      </c>
      <c r="H12" s="37">
        <f t="shared" si="0"/>
        <v>11</v>
      </c>
      <c r="I12" s="38">
        <f t="shared" si="1"/>
        <v>17</v>
      </c>
      <c r="J12" s="37">
        <f t="shared" si="2"/>
        <v>0</v>
      </c>
    </row>
    <row r="13" spans="1:10" s="39" customFormat="1" ht="10">
      <c r="A13" s="30" t="str">
        <f ca="1">IF(ISERROR(VALUE(SUBSTITUTE(OFFSET(A13,-1,0,1,1),".",""))),"0.1",IF(ISERROR(FIND("`",SUBSTITUTE(OFFSET(A13,-1,0,1,1),".","`",1))),OFFSET(A13,-1,0,1,1)&amp;".1",LEFT(OFFSET(A13,-1,0,1,1),FIND("`",SUBSTITUTE(OFFSET(A13,-1,0,1,1),".","`",1)))&amp;IF(ISERROR(FIND("`",SUBSTITUTE(OFFSET(A13,-1,0,1,1),".","`",2))),VALUE(RIGHT(OFFSET(A13,-1,0,1,1),LEN(OFFSET(A13,-1,0,1,1))-FIND("`",SUBSTITUTE(OFFSET(A13,-1,0,1,1),".","`",1))))+1,VALUE(MID(OFFSET(A13,-1,0,1,1),FIND("`",SUBSTITUTE(OFFSET(A13,-1,0,1,1),".","`",1))+1,(FIND("`",SUBSTITUTE(OFFSET(A13,-1,0,1,1),".","`",2))-FIND("`",SUBSTITUTE(OFFSET(A13,-1,0,1,1),".","`",1))-1)))+1)))</f>
        <v>1.2</v>
      </c>
      <c r="B13" s="31" t="s">
        <v>23</v>
      </c>
      <c r="C13" s="32"/>
      <c r="D13" s="33">
        <f>E12+1</f>
        <v>41170</v>
      </c>
      <c r="E13" s="34">
        <f t="shared" si="3"/>
        <v>41169</v>
      </c>
      <c r="F13" s="35">
        <v>0</v>
      </c>
      <c r="G13" s="36">
        <v>0</v>
      </c>
      <c r="H13" s="37">
        <f t="shared" si="0"/>
        <v>-2</v>
      </c>
      <c r="I13" s="38">
        <f t="shared" si="1"/>
        <v>0</v>
      </c>
      <c r="J13" s="37">
        <f t="shared" si="2"/>
        <v>0</v>
      </c>
    </row>
    <row r="14" spans="1:10" s="39" customFormat="1" ht="20">
      <c r="A14" s="30" t="str">
        <f ca="1">IF(ISERROR(VALUE(SUBSTITUTE(OFFSET(A14,-1,0,1,1),".",""))),"0.0.1",IF(ISERROR(FIND("`",SUBSTITUTE(OFFSET(A14,-1,0,1,1),".","`",2))),OFFSET(A14,-1,0,1,1)&amp;".1",LEFT(OFFSET(A14,-1,0,1,1),FIND("`",SUBSTITUTE(OFFSET(A14,-1,0,1,1),".","`",2)))&amp;IF(ISERROR(FIND("`",SUBSTITUTE(OFFSET(A14,-1,0,1,1),".","`",3))),VALUE(RIGHT(OFFSET(A14,-1,0,1,1),LEN(OFFSET(A14,-1,0,1,1))-FIND("`",SUBSTITUTE(OFFSET(A14,-1,0,1,1),".","`",2))))+1,VALUE(MID(OFFSET(A14,-1,0,1,1),FIND("`",SUBSTITUTE(OFFSET(A14,-1,0,1,1),".","`",2))+1,(FIND("`",SUBSTITUTE(OFFSET(A14,-1,0,1,1),".","`",3))-FIND("`",SUBSTITUTE(OFFSET(A14,-1,0,1,1),".","`",2))-1)))+1)))</f>
        <v>1.2.1</v>
      </c>
      <c r="B14" s="40" t="s">
        <v>24</v>
      </c>
      <c r="C14" s="32"/>
      <c r="D14" s="33">
        <f>E13+1</f>
        <v>41170</v>
      </c>
      <c r="E14" s="34">
        <f t="shared" si="3"/>
        <v>41169</v>
      </c>
      <c r="F14" s="35">
        <v>0</v>
      </c>
      <c r="G14" s="36">
        <v>0</v>
      </c>
      <c r="H14" s="37">
        <f t="shared" si="0"/>
        <v>-2</v>
      </c>
      <c r="I14" s="38">
        <f>ROUNDDOWN(G14*F14,0)</f>
        <v>0</v>
      </c>
      <c r="J14" s="37">
        <f>F14-I14</f>
        <v>0</v>
      </c>
    </row>
  </sheetData>
  <mergeCells count="4">
    <mergeCell ref="I3:J3"/>
    <mergeCell ref="H5:J5"/>
    <mergeCell ref="C7:E7"/>
    <mergeCell ref="C8:D8"/>
  </mergeCells>
  <pageMargins left="0.75" right="0.75" top="1" bottom="1" header="0.5" footer="0.5"/>
  <pageSetup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Scroll Bar 1">
              <controlPr defaultSize="0" print="0" autoPict="0">
                <anchor moveWithCells="1">
                  <from>
                    <xdr:col>10</xdr:col>
                    <xdr:colOff>0</xdr:colOff>
                    <xdr:row>8</xdr:row>
                    <xdr:rowOff>0</xdr:rowOff>
                  </from>
                  <to>
                    <xdr:col>94</xdr:col>
                    <xdr:colOff>0</xdr:colOff>
                    <xdr:row>9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M8" sqref="M8"/>
    </sheetView>
  </sheetViews>
  <sheetFormatPr baseColWidth="10" defaultRowHeight="14" x14ac:dyDescent="0"/>
  <cols>
    <col min="1" max="1" width="10.83203125" style="47"/>
    <col min="2" max="2" width="35" style="47" customWidth="1"/>
    <col min="3" max="16384" width="10.83203125" style="47"/>
  </cols>
  <sheetData>
    <row r="1" spans="1:8">
      <c r="A1" s="46" t="s">
        <v>0</v>
      </c>
      <c r="C1" s="48" t="s">
        <v>4</v>
      </c>
      <c r="D1" s="49" t="s">
        <v>5</v>
      </c>
      <c r="E1" s="50"/>
      <c r="F1" s="50"/>
    </row>
    <row r="2" spans="1:8">
      <c r="A2" s="51" t="s">
        <v>1</v>
      </c>
      <c r="C2" s="48" t="s">
        <v>7</v>
      </c>
      <c r="D2" s="52">
        <v>41153</v>
      </c>
      <c r="E2" s="52"/>
      <c r="F2" s="53"/>
    </row>
    <row r="3" spans="1:8" ht="72">
      <c r="A3" s="54" t="s">
        <v>9</v>
      </c>
      <c r="B3" s="16" t="s">
        <v>10</v>
      </c>
      <c r="C3" s="55" t="s">
        <v>11</v>
      </c>
      <c r="D3" s="16" t="s">
        <v>12</v>
      </c>
      <c r="E3" s="16" t="s">
        <v>13</v>
      </c>
      <c r="F3" s="56" t="s">
        <v>14</v>
      </c>
      <c r="G3" s="57" t="s">
        <v>15</v>
      </c>
    </row>
    <row r="4" spans="1:8">
      <c r="A4" s="58">
        <f ca="1">IF(ISERROR(VALUE(SUBSTITUTE(OFFSET(A4,-1,0,1,1),".",""))),1,IF(ISERROR(FIND("`",SUBSTITUTE(OFFSET(A4,-1,0,1,1),".","`",1))),VALUE(OFFSET(A4,-1,0,1,1))+1,VALUE(LEFT(OFFSET(A4,-1,0,1,1),FIND("`",SUBSTITUTE(OFFSET(A4,-1,0,1,1),".","`",1))-1))+1))</f>
        <v>1</v>
      </c>
      <c r="B4" s="59" t="s">
        <v>19</v>
      </c>
      <c r="C4" s="60" t="s">
        <v>20</v>
      </c>
      <c r="D4" s="61">
        <f>D2</f>
        <v>41153</v>
      </c>
      <c r="E4" s="61">
        <f>D4+F4-1</f>
        <v>41174</v>
      </c>
      <c r="F4" s="62">
        <f>MAX(E5:E8)-D4+1</f>
        <v>22</v>
      </c>
      <c r="G4" s="63"/>
      <c r="H4" s="47" t="s">
        <v>55</v>
      </c>
    </row>
    <row r="5" spans="1:8">
      <c r="A5" s="64" t="str">
        <f ca="1">IF(ISERROR(VALUE(SUBSTITUTE(OFFSET(A5,-1,0,1,1),".",""))),"0.1",IF(ISERROR(FIND("`",SUBSTITUTE(OFFSET(A5,-1,0,1,1),".","`",1))),OFFSET(A5,-1,0,1,1)&amp;".1",LEFT(OFFSET(A5,-1,0,1,1),FIND("`",SUBSTITUTE(OFFSET(A5,-1,0,1,1),".","`",1)))&amp;IF(ISERROR(FIND("`",SUBSTITUTE(OFFSET(A5,-1,0,1,1),".","`",2))),VALUE(RIGHT(OFFSET(A5,-1,0,1,1),LEN(OFFSET(A5,-1,0,1,1))-FIND("`",SUBSTITUTE(OFFSET(A5,-1,0,1,1),".","`",1))))+1,VALUE(MID(OFFSET(A5,-1,0,1,1),FIND("`",SUBSTITUTE(OFFSET(A5,-1,0,1,1),".","`",1))+1,(FIND("`",SUBSTITUTE(OFFSET(A5,-1,0,1,1),".","`",2))-FIND("`",SUBSTITUTE(OFFSET(A5,-1,0,1,1),".","`",1))-1)))+1)))</f>
        <v>1.1</v>
      </c>
      <c r="B5" s="65" t="s">
        <v>21</v>
      </c>
      <c r="C5" s="66" t="s">
        <v>22</v>
      </c>
      <c r="D5" s="67">
        <v>41153</v>
      </c>
      <c r="E5" s="68">
        <f t="shared" ref="E5:E7" si="0">D5+F5-1</f>
        <v>41169</v>
      </c>
      <c r="F5" s="69">
        <v>17</v>
      </c>
      <c r="G5" s="70">
        <v>1</v>
      </c>
    </row>
    <row r="6" spans="1:8">
      <c r="A6" s="64" t="str">
        <f ca="1">IF(ISERROR(VALUE(SUBSTITUTE(OFFSET(A6,-1,0,1,1),".",""))),"0.1",IF(ISERROR(FIND("`",SUBSTITUTE(OFFSET(A6,-1,0,1,1),".","`",1))),OFFSET(A6,-1,0,1,1)&amp;".1",LEFT(OFFSET(A6,-1,0,1,1),FIND("`",SUBSTITUTE(OFFSET(A6,-1,0,1,1),".","`",1)))&amp;IF(ISERROR(FIND("`",SUBSTITUTE(OFFSET(A6,-1,0,1,1),".","`",2))),VALUE(RIGHT(OFFSET(A6,-1,0,1,1),LEN(OFFSET(A6,-1,0,1,1))-FIND("`",SUBSTITUTE(OFFSET(A6,-1,0,1,1),".","`",1))))+1,VALUE(MID(OFFSET(A6,-1,0,1,1),FIND("`",SUBSTITUTE(OFFSET(A6,-1,0,1,1),".","`",1))+1,(FIND("`",SUBSTITUTE(OFFSET(A6,-1,0,1,1),".","`",2))-FIND("`",SUBSTITUTE(OFFSET(A6,-1,0,1,1),".","`",1))-1)))+1)))</f>
        <v>1.2</v>
      </c>
      <c r="B6" s="65" t="s">
        <v>23</v>
      </c>
      <c r="C6" s="66"/>
      <c r="D6" s="67">
        <f>E5+1</f>
        <v>41170</v>
      </c>
      <c r="E6" s="68">
        <f t="shared" si="0"/>
        <v>41169</v>
      </c>
      <c r="F6" s="69">
        <v>0</v>
      </c>
      <c r="G6" s="70">
        <v>0.23</v>
      </c>
    </row>
    <row r="7" spans="1:8">
      <c r="A7" s="64" t="str">
        <f ca="1">IF(ISERROR(VALUE(SUBSTITUTE(OFFSET(A7,-1,0,1,1),".",""))),"0.0.1",IF(ISERROR(FIND("`",SUBSTITUTE(OFFSET(A7,-1,0,1,1),".","`",2))),OFFSET(A7,-1,0,1,1)&amp;".1",LEFT(OFFSET(A7,-1,0,1,1),FIND("`",SUBSTITUTE(OFFSET(A7,-1,0,1,1),".","`",2)))&amp;IF(ISERROR(FIND("`",SUBSTITUTE(OFFSET(A7,-1,0,1,1),".","`",3))),VALUE(RIGHT(OFFSET(A7,-1,0,1,1),LEN(OFFSET(A7,-1,0,1,1))-FIND("`",SUBSTITUTE(OFFSET(A7,-1,0,1,1),".","`",2))))+1,VALUE(MID(OFFSET(A7,-1,0,1,1),FIND("`",SUBSTITUTE(OFFSET(A7,-1,0,1,1),".","`",2))+1,(FIND("`",SUBSTITUTE(OFFSET(A7,-1,0,1,1),".","`",3))-FIND("`",SUBSTITUTE(OFFSET(A7,-1,0,1,1),".","`",2))-1)))+1)))</f>
        <v>1.2.1</v>
      </c>
      <c r="B7" s="71" t="s">
        <v>24</v>
      </c>
      <c r="C7" s="66"/>
      <c r="D7" s="67">
        <f>E6+1</f>
        <v>41170</v>
      </c>
      <c r="E7" s="68">
        <f t="shared" si="0"/>
        <v>41169</v>
      </c>
      <c r="F7" s="69">
        <v>0</v>
      </c>
      <c r="G7" s="70">
        <v>0.23</v>
      </c>
    </row>
    <row r="8" spans="1:8">
      <c r="A8" s="58">
        <f ca="1">IF(ISERROR(VALUE(SUBSTITUTE(OFFSET(A8,-1,0,1,1),".",""))),1,IF(ISERROR(FIND("`",SUBSTITUTE(OFFSET(A8,-1,0,1,1),".","`",1))),VALUE(OFFSET(A8,-1,0,1,1))+1,VALUE(LEFT(OFFSET(A8,-1,0,1,1),FIND("`",SUBSTITUTE(OFFSET(A8,-1,0,1,1),".","`",1))-1))+1))</f>
        <v>2</v>
      </c>
      <c r="B8" s="59" t="s">
        <v>25</v>
      </c>
      <c r="C8" s="60" t="s">
        <v>28</v>
      </c>
      <c r="D8" s="72">
        <v>41174</v>
      </c>
      <c r="E8" s="73">
        <v>41174</v>
      </c>
      <c r="F8" s="74">
        <v>0</v>
      </c>
      <c r="G8" s="75">
        <f>SUMPRODUCT(F10:F13,G9:G12)/SUM(F10:F13)</f>
        <v>0.24181818181818182</v>
      </c>
      <c r="H8" s="47" t="s">
        <v>55</v>
      </c>
    </row>
    <row r="9" spans="1:8">
      <c r="A9" s="64" t="str">
        <f ca="1">IF(ISERROR(VALUE(SUBSTITUTE(OFFSET(A9,-1,0,1,1),".",""))),"0.1",IF(ISERROR(FIND("`",SUBSTITUTE(OFFSET(A9,-1,0,1,1),".","`",1))),OFFSET(A9,-1,0,1,1)&amp;".1",LEFT(OFFSET(A9,-1,0,1,1),FIND("`",SUBSTITUTE(OFFSET(A9,-1,0,1,1),".","`",1)))&amp;IF(ISERROR(FIND("`",SUBSTITUTE(OFFSET(A9,-1,0,1,1),".","`",2))),VALUE(RIGHT(OFFSET(A9,-1,0,1,1),LEN(OFFSET(A9,-1,0,1,1))-FIND("`",SUBSTITUTE(OFFSET(A9,-1,0,1,1),".","`",1))))+1,VALUE(MID(OFFSET(A9,-1,0,1,1),FIND("`",SUBSTITUTE(OFFSET(A9,-1,0,1,1),".","`",1))+1,(FIND("`",SUBSTITUTE(OFFSET(A9,-1,0,1,1),".","`",2))-FIND("`",SUBSTITUTE(OFFSET(A9,-1,0,1,1),".","`",1))-1)))+1)))</f>
        <v>2.1</v>
      </c>
      <c r="B9" s="65" t="s">
        <v>26</v>
      </c>
      <c r="C9" s="66" t="s">
        <v>27</v>
      </c>
      <c r="D9" s="67">
        <v>41153</v>
      </c>
      <c r="E9" s="68">
        <f t="shared" ref="E9" si="1">D9+F9-1</f>
        <v>41152</v>
      </c>
      <c r="F9" s="69">
        <v>0</v>
      </c>
      <c r="G9" s="70">
        <v>0.23</v>
      </c>
    </row>
    <row r="10" spans="1:8">
      <c r="A10" s="58">
        <f ca="1">IF(ISERROR(VALUE(SUBSTITUTE(OFFSET(A10,-1,0,1,1),".",""))),1,IF(ISERROR(FIND("`",SUBSTITUTE(OFFSET(A10,-1,0,1,1),".","`",1))),VALUE(OFFSET(A10,-1,0,1,1))+1,VALUE(LEFT(OFFSET(A10,-1,0,1,1),FIND("`",SUBSTITUTE(OFFSET(A10,-1,0,1,1),".","`",1))-1))+1))</f>
        <v>3</v>
      </c>
      <c r="B10" s="59" t="s">
        <v>29</v>
      </c>
      <c r="C10" s="60" t="s">
        <v>20</v>
      </c>
      <c r="D10" s="72">
        <f>E4</f>
        <v>41174</v>
      </c>
      <c r="E10" s="72">
        <v>41183</v>
      </c>
      <c r="F10" s="74">
        <f>MAX(E11:E14)-D10+1</f>
        <v>24</v>
      </c>
      <c r="G10" s="63"/>
      <c r="H10" s="47" t="s">
        <v>55</v>
      </c>
    </row>
    <row r="11" spans="1:8">
      <c r="A11" s="64" t="str">
        <f ca="1">IF(ISERROR(VALUE(SUBSTITUTE(OFFSET(A11,-1,0,1,1),".",""))),"0.1",IF(ISERROR(FIND("`",SUBSTITUTE(OFFSET(A11,-1,0,1,1),".","`",1))),OFFSET(A11,-1,0,1,1)&amp;".1",LEFT(OFFSET(A11,-1,0,1,1),FIND("`",SUBSTITUTE(OFFSET(A11,-1,0,1,1),".","`",1)))&amp;IF(ISERROR(FIND("`",SUBSTITUTE(OFFSET(A11,-1,0,1,1),".","`",2))),VALUE(RIGHT(OFFSET(A11,-1,0,1,1),LEN(OFFSET(A11,-1,0,1,1))-FIND("`",SUBSTITUTE(OFFSET(A11,-1,0,1,1),".","`",1))))+1,VALUE(MID(OFFSET(A11,-1,0,1,1),FIND("`",SUBSTITUTE(OFFSET(A11,-1,0,1,1),".","`",1))+1,(FIND("`",SUBSTITUTE(OFFSET(A11,-1,0,1,1),".","`",2))-FIND("`",SUBSTITUTE(OFFSET(A11,-1,0,1,1),".","`",1))-1)))+1)))</f>
        <v>3.1</v>
      </c>
      <c r="B11" s="65" t="s">
        <v>30</v>
      </c>
      <c r="C11" s="66" t="s">
        <v>22</v>
      </c>
      <c r="D11" s="67">
        <v>41174</v>
      </c>
      <c r="E11" s="68">
        <f t="shared" ref="E11:E12" si="2">D11+F11-1</f>
        <v>41178</v>
      </c>
      <c r="F11" s="69">
        <v>5</v>
      </c>
      <c r="G11" s="70">
        <v>1</v>
      </c>
    </row>
    <row r="12" spans="1:8">
      <c r="A12" s="64" t="str">
        <f ca="1">IF(ISERROR(VALUE(SUBSTITUTE(OFFSET(A12,-1,0,1,1),".",""))),"0.1",IF(ISERROR(FIND("`",SUBSTITUTE(OFFSET(A12,-1,0,1,1),".","`",1))),OFFSET(A12,-1,0,1,1)&amp;".1",LEFT(OFFSET(A12,-1,0,1,1),FIND("`",SUBSTITUTE(OFFSET(A12,-1,0,1,1),".","`",1)))&amp;IF(ISERROR(FIND("`",SUBSTITUTE(OFFSET(A12,-1,0,1,1),".","`",2))),VALUE(RIGHT(OFFSET(A12,-1,0,1,1),LEN(OFFSET(A12,-1,0,1,1))-FIND("`",SUBSTITUTE(OFFSET(A12,-1,0,1,1),".","`",1))))+1,VALUE(MID(OFFSET(A12,-1,0,1,1),FIND("`",SUBSTITUTE(OFFSET(A12,-1,0,1,1),".","`",1))+1,(FIND("`",SUBSTITUTE(OFFSET(A12,-1,0,1,1),".","`",2))-FIND("`",SUBSTITUTE(OFFSET(A12,-1,0,1,1),".","`",1))-1)))+1)))</f>
        <v>3.2</v>
      </c>
      <c r="B12" s="65" t="s">
        <v>31</v>
      </c>
      <c r="C12" s="66"/>
      <c r="D12" s="67">
        <f>E11+1</f>
        <v>41179</v>
      </c>
      <c r="E12" s="68">
        <f t="shared" si="2"/>
        <v>41180</v>
      </c>
      <c r="F12" s="69">
        <v>2</v>
      </c>
      <c r="G12" s="70">
        <v>0.23</v>
      </c>
    </row>
    <row r="13" spans="1:8">
      <c r="A13" s="64" t="str">
        <f ca="1">IF(ISERROR(VALUE(SUBSTITUTE(OFFSET(A13,-1,0,1,1),".",""))),"0.1",IF(ISERROR(FIND("`",SUBSTITUTE(OFFSET(A13,-1,0,1,1),".","`",1))),OFFSET(A13,-1,0,1,1)&amp;".1",LEFT(OFFSET(A13,-1,0,1,1),FIND("`",SUBSTITUTE(OFFSET(A13,-1,0,1,1),".","`",1)))&amp;IF(ISERROR(FIND("`",SUBSTITUTE(OFFSET(A13,-1,0,1,1),".","`",2))),VALUE(RIGHT(OFFSET(A13,-1,0,1,1),LEN(OFFSET(A13,-1,0,1,1))-FIND("`",SUBSTITUTE(OFFSET(A13,-1,0,1,1),".","`",1))))+1,VALUE(MID(OFFSET(A13,-1,0,1,1),FIND("`",SUBSTITUTE(OFFSET(A13,-1,0,1,1),".","`",1))+1,(FIND("`",SUBSTITUTE(OFFSET(A13,-1,0,1,1),".","`",2))-FIND("`",SUBSTITUTE(OFFSET(A13,-1,0,1,1),".","`",1))-1)))+1)))</f>
        <v>3.3</v>
      </c>
      <c r="B13" s="65" t="s">
        <v>32</v>
      </c>
      <c r="C13" s="66"/>
      <c r="D13" s="67">
        <f>E12+1</f>
        <v>41181</v>
      </c>
      <c r="E13" s="68">
        <f t="shared" ref="E13" si="3">D13+F13-1</f>
        <v>41182</v>
      </c>
      <c r="F13" s="69">
        <v>2</v>
      </c>
      <c r="G13" s="70">
        <v>0.23</v>
      </c>
    </row>
    <row r="14" spans="1:8">
      <c r="A14" s="58">
        <f ca="1">IF(ISERROR(VALUE(SUBSTITUTE(OFFSET(A14,-1,0,1,1),".",""))),1,IF(ISERROR(FIND("`",SUBSTITUTE(OFFSET(A14,-1,0,1,1),".","`",1))),VALUE(OFFSET(A14,-1,0,1,1))+1,VALUE(LEFT(OFFSET(A14,-1,0,1,1),FIND("`",SUBSTITUTE(OFFSET(A14,-1,0,1,1),".","`",1))-1))+1))</f>
        <v>4</v>
      </c>
      <c r="B14" s="59" t="s">
        <v>33</v>
      </c>
      <c r="C14" s="60" t="s">
        <v>44</v>
      </c>
      <c r="D14" s="72">
        <f>E10</f>
        <v>41183</v>
      </c>
      <c r="E14" s="72">
        <v>41197</v>
      </c>
      <c r="F14" s="74">
        <f>MAX(E15:E18)-D14+1</f>
        <v>5</v>
      </c>
      <c r="G14" s="63"/>
      <c r="H14" s="47" t="s">
        <v>55</v>
      </c>
    </row>
    <row r="15" spans="1:8">
      <c r="A15" s="64" t="str">
        <f t="shared" ref="A15:A20" ca="1" si="4">IF(ISERROR(VALUE(SUBSTITUTE(OFFSET(A15,-1,0,1,1),".",""))),"0.1",IF(ISERROR(FIND("`",SUBSTITUTE(OFFSET(A15,-1,0,1,1),".","`",1))),OFFSET(A15,-1,0,1,1)&amp;".1",LEFT(OFFSET(A15,-1,0,1,1),FIND("`",SUBSTITUTE(OFFSET(A15,-1,0,1,1),".","`",1)))&amp;IF(ISERROR(FIND("`",SUBSTITUTE(OFFSET(A15,-1,0,1,1),".","`",2))),VALUE(RIGHT(OFFSET(A15,-1,0,1,1),LEN(OFFSET(A15,-1,0,1,1))-FIND("`",SUBSTITUTE(OFFSET(A15,-1,0,1,1),".","`",1))))+1,VALUE(MID(OFFSET(A15,-1,0,1,1),FIND("`",SUBSTITUTE(OFFSET(A15,-1,0,1,1),".","`",1))+1,(FIND("`",SUBSTITUTE(OFFSET(A15,-1,0,1,1),".","`",2))-FIND("`",SUBSTITUTE(OFFSET(A15,-1,0,1,1),".","`",1))-1)))+1)))</f>
        <v>4.1</v>
      </c>
      <c r="B15" s="65" t="s">
        <v>34</v>
      </c>
      <c r="C15" s="66" t="s">
        <v>40</v>
      </c>
      <c r="D15" s="67">
        <f>D14</f>
        <v>41183</v>
      </c>
      <c r="E15" s="68">
        <f t="shared" ref="E15:E17" si="5">D15+F15-1</f>
        <v>41187</v>
      </c>
      <c r="F15" s="69">
        <v>5</v>
      </c>
      <c r="G15" s="70">
        <v>1</v>
      </c>
    </row>
    <row r="16" spans="1:8">
      <c r="A16" s="64" t="str">
        <f t="shared" ca="1" si="4"/>
        <v>4.2</v>
      </c>
      <c r="B16" s="65" t="s">
        <v>35</v>
      </c>
      <c r="C16" s="66" t="s">
        <v>41</v>
      </c>
      <c r="D16" s="67">
        <f t="shared" ref="D16:D20" si="6">D15</f>
        <v>41183</v>
      </c>
      <c r="E16" s="68">
        <f t="shared" si="5"/>
        <v>41184</v>
      </c>
      <c r="F16" s="69">
        <v>2</v>
      </c>
      <c r="G16" s="70">
        <v>0.23</v>
      </c>
    </row>
    <row r="17" spans="1:8">
      <c r="A17" s="64" t="str">
        <f t="shared" ca="1" si="4"/>
        <v>4.3</v>
      </c>
      <c r="B17" s="65" t="s">
        <v>36</v>
      </c>
      <c r="C17" s="66" t="s">
        <v>42</v>
      </c>
      <c r="D17" s="67">
        <f t="shared" si="6"/>
        <v>41183</v>
      </c>
      <c r="E17" s="68">
        <f t="shared" si="5"/>
        <v>41184</v>
      </c>
      <c r="F17" s="69">
        <v>2</v>
      </c>
      <c r="G17" s="70">
        <v>0.23</v>
      </c>
    </row>
    <row r="18" spans="1:8">
      <c r="A18" s="64" t="str">
        <f t="shared" ca="1" si="4"/>
        <v>4.4</v>
      </c>
      <c r="B18" s="65" t="s">
        <v>37</v>
      </c>
      <c r="C18" s="66" t="s">
        <v>43</v>
      </c>
      <c r="D18" s="67">
        <f t="shared" si="6"/>
        <v>41183</v>
      </c>
      <c r="E18" s="68">
        <f t="shared" ref="E18:E20" si="7">D18+F18-1</f>
        <v>41187</v>
      </c>
      <c r="F18" s="69">
        <v>5</v>
      </c>
      <c r="G18" s="70">
        <v>1</v>
      </c>
    </row>
    <row r="19" spans="1:8">
      <c r="A19" s="64" t="str">
        <f t="shared" ca="1" si="4"/>
        <v>4.5</v>
      </c>
      <c r="B19" s="65" t="s">
        <v>38</v>
      </c>
      <c r="C19" s="66" t="s">
        <v>44</v>
      </c>
      <c r="D19" s="67">
        <f t="shared" si="6"/>
        <v>41183</v>
      </c>
      <c r="E19" s="68">
        <f t="shared" si="7"/>
        <v>41184</v>
      </c>
      <c r="F19" s="69">
        <v>2</v>
      </c>
      <c r="G19" s="70">
        <v>0.23</v>
      </c>
    </row>
    <row r="20" spans="1:8">
      <c r="A20" s="64" t="str">
        <f t="shared" ca="1" si="4"/>
        <v>4.6</v>
      </c>
      <c r="B20" s="65" t="s">
        <v>39</v>
      </c>
      <c r="C20" s="66" t="s">
        <v>44</v>
      </c>
      <c r="D20" s="67">
        <f t="shared" si="6"/>
        <v>41183</v>
      </c>
      <c r="E20" s="68">
        <f t="shared" si="7"/>
        <v>41184</v>
      </c>
      <c r="F20" s="69">
        <v>2</v>
      </c>
      <c r="G20" s="70">
        <v>0.23</v>
      </c>
    </row>
    <row r="21" spans="1:8">
      <c r="A21" s="58">
        <f ca="1">IF(ISERROR(VALUE(SUBSTITUTE(OFFSET(A21,-1,0,1,1),".",""))),1,IF(ISERROR(FIND("`",SUBSTITUTE(OFFSET(A21,-1,0,1,1),".","`",1))),VALUE(OFFSET(A21,-1,0,1,1))+1,VALUE(LEFT(OFFSET(A21,-1,0,1,1),FIND("`",SUBSTITUTE(OFFSET(A21,-1,0,1,1),".","`",1))-1))+1))</f>
        <v>5</v>
      </c>
      <c r="B21" s="59" t="s">
        <v>49</v>
      </c>
      <c r="C21" s="60" t="s">
        <v>28</v>
      </c>
      <c r="D21" s="72">
        <f>E14</f>
        <v>41197</v>
      </c>
      <c r="E21" s="73">
        <v>41204</v>
      </c>
      <c r="F21" s="74">
        <f>MAX(E22:E25)-D21+1</f>
        <v>15</v>
      </c>
      <c r="G21" s="63"/>
      <c r="H21" s="47" t="s">
        <v>55</v>
      </c>
    </row>
    <row r="22" spans="1:8">
      <c r="A22" s="64" t="str">
        <f ca="1">IF(ISERROR(VALUE(SUBSTITUTE(OFFSET(A22,-1,0,1,1),".",""))),"0.1",IF(ISERROR(FIND("`",SUBSTITUTE(OFFSET(A22,-1,0,1,1),".","`",1))),OFFSET(A22,-1,0,1,1)&amp;".1",LEFT(OFFSET(A22,-1,0,1,1),FIND("`",SUBSTITUTE(OFFSET(A22,-1,0,1,1),".","`",1)))&amp;IF(ISERROR(FIND("`",SUBSTITUTE(OFFSET(A22,-1,0,1,1),".","`",2))),VALUE(RIGHT(OFFSET(A22,-1,0,1,1),LEN(OFFSET(A22,-1,0,1,1))-FIND("`",SUBSTITUTE(OFFSET(A22,-1,0,1,1),".","`",1))))+1,VALUE(MID(OFFSET(A22,-1,0,1,1),FIND("`",SUBSTITUTE(OFFSET(A22,-1,0,1,1),".","`",1))+1,(FIND("`",SUBSTITUTE(OFFSET(A22,-1,0,1,1),".","`",2))-FIND("`",SUBSTITUTE(OFFSET(A22,-1,0,1,1),".","`",1))-1)))+1)))</f>
        <v>5.1</v>
      </c>
      <c r="B22" s="65" t="s">
        <v>45</v>
      </c>
      <c r="C22" s="66" t="s">
        <v>27</v>
      </c>
      <c r="D22" s="67">
        <f>D21</f>
        <v>41197</v>
      </c>
      <c r="E22" s="68">
        <f t="shared" ref="E22" si="8">D22+F22-1</f>
        <v>41204</v>
      </c>
      <c r="F22" s="69">
        <v>8</v>
      </c>
      <c r="G22" s="70">
        <v>1</v>
      </c>
    </row>
    <row r="23" spans="1:8">
      <c r="A23" s="58">
        <f ca="1">IF(ISERROR(VALUE(SUBSTITUTE(OFFSET(A23,-1,0,1,1),".",""))),1,IF(ISERROR(FIND("`",SUBSTITUTE(OFFSET(A23,-1,0,1,1),".","`",1))),VALUE(OFFSET(A23,-1,0,1,1))+1,VALUE(LEFT(OFFSET(A23,-1,0,1,1),FIND("`",SUBSTITUTE(OFFSET(A23,-1,0,1,1),".","`",1))-1))+1))</f>
        <v>6</v>
      </c>
      <c r="B23" s="59" t="s">
        <v>48</v>
      </c>
      <c r="C23" s="60" t="s">
        <v>28</v>
      </c>
      <c r="D23" s="72">
        <f>E21</f>
        <v>41204</v>
      </c>
      <c r="E23" s="73">
        <v>41211</v>
      </c>
      <c r="F23" s="74">
        <v>0</v>
      </c>
      <c r="G23" s="63"/>
      <c r="H23" s="47" t="s">
        <v>55</v>
      </c>
    </row>
    <row r="24" spans="1:8">
      <c r="A24" s="64" t="str">
        <f ca="1">IF(ISERROR(VALUE(SUBSTITUTE(OFFSET(A24,-1,0,1,1),".",""))),"0.1",IF(ISERROR(FIND("`",SUBSTITUTE(OFFSET(A24,-1,0,1,1),".","`",1))),OFFSET(A24,-1,0,1,1)&amp;".1",LEFT(OFFSET(A24,-1,0,1,1),FIND("`",SUBSTITUTE(OFFSET(A24,-1,0,1,1),".","`",1)))&amp;IF(ISERROR(FIND("`",SUBSTITUTE(OFFSET(A24,-1,0,1,1),".","`",2))),VALUE(RIGHT(OFFSET(A24,-1,0,1,1),LEN(OFFSET(A24,-1,0,1,1))-FIND("`",SUBSTITUTE(OFFSET(A24,-1,0,1,1),".","`",1))))+1,VALUE(MID(OFFSET(A24,-1,0,1,1),FIND("`",SUBSTITUTE(OFFSET(A24,-1,0,1,1),".","`",1))+1,(FIND("`",SUBSTITUTE(OFFSET(A24,-1,0,1,1),".","`",2))-FIND("`",SUBSTITUTE(OFFSET(A24,-1,0,1,1),".","`",1))-1)))+1)))</f>
        <v>6.1</v>
      </c>
      <c r="B24" s="65" t="s">
        <v>46</v>
      </c>
      <c r="C24" s="66" t="s">
        <v>27</v>
      </c>
      <c r="D24" s="67">
        <f>D23</f>
        <v>41204</v>
      </c>
      <c r="E24" s="68">
        <f t="shared" ref="E24" si="9">D24+F24-1</f>
        <v>41204</v>
      </c>
      <c r="F24" s="69">
        <v>1</v>
      </c>
      <c r="G24" s="70">
        <v>1</v>
      </c>
    </row>
    <row r="25" spans="1:8">
      <c r="A25" s="64" t="str">
        <f ca="1">IF(ISERROR(VALUE(SUBSTITUTE(OFFSET(A25,-1,0,1,1),".",""))),"0.1",IF(ISERROR(FIND("`",SUBSTITUTE(OFFSET(A25,-1,0,1,1),".","`",1))),OFFSET(A25,-1,0,1,1)&amp;".1",LEFT(OFFSET(A25,-1,0,1,1),FIND("`",SUBSTITUTE(OFFSET(A25,-1,0,1,1),".","`",1)))&amp;IF(ISERROR(FIND("`",SUBSTITUTE(OFFSET(A25,-1,0,1,1),".","`",2))),VALUE(RIGHT(OFFSET(A25,-1,0,1,1),LEN(OFFSET(A25,-1,0,1,1))-FIND("`",SUBSTITUTE(OFFSET(A25,-1,0,1,1),".","`",1))))+1,VALUE(MID(OFFSET(A25,-1,0,1,1),FIND("`",SUBSTITUTE(OFFSET(A25,-1,0,1,1),".","`",1))+1,(FIND("`",SUBSTITUTE(OFFSET(A25,-1,0,1,1),".","`",2))-FIND("`",SUBSTITUTE(OFFSET(A25,-1,0,1,1),".","`",1))-1)))+1)))</f>
        <v>6.2</v>
      </c>
      <c r="B25" s="65" t="s">
        <v>47</v>
      </c>
      <c r="C25" s="66" t="s">
        <v>27</v>
      </c>
      <c r="D25" s="67">
        <f>D24</f>
        <v>41204</v>
      </c>
      <c r="E25" s="68">
        <f t="shared" ref="E25" si="10">D25+F25-1</f>
        <v>41204</v>
      </c>
      <c r="F25" s="69">
        <v>1</v>
      </c>
      <c r="G25" s="70">
        <v>1</v>
      </c>
    </row>
    <row r="26" spans="1:8">
      <c r="A26" s="58">
        <f ca="1">IF(ISERROR(VALUE(SUBSTITUTE(OFFSET(A26,-1,0,1,1),".",""))),1,IF(ISERROR(FIND("`",SUBSTITUTE(OFFSET(A26,-1,0,1,1),".","`",1))),VALUE(OFFSET(A26,-1,0,1,1))+1,VALUE(LEFT(OFFSET(A26,-1,0,1,1),FIND("`",SUBSTITUTE(OFFSET(A26,-1,0,1,1),".","`",1))-1))+1))</f>
        <v>7</v>
      </c>
      <c r="B26" s="59" t="s">
        <v>50</v>
      </c>
      <c r="C26" s="60" t="s">
        <v>44</v>
      </c>
      <c r="D26" s="72">
        <f>E23</f>
        <v>41211</v>
      </c>
      <c r="E26" s="72">
        <v>41225</v>
      </c>
      <c r="F26" s="74">
        <f>MAX(E27:E30)-D26+1</f>
        <v>5</v>
      </c>
      <c r="G26" s="63"/>
      <c r="H26" s="47" t="s">
        <v>55</v>
      </c>
    </row>
    <row r="27" spans="1:8">
      <c r="A27" s="64" t="str">
        <f t="shared" ref="A27:A32" ca="1" si="11">IF(ISERROR(VALUE(SUBSTITUTE(OFFSET(A27,-1,0,1,1),".",""))),"0.1",IF(ISERROR(FIND("`",SUBSTITUTE(OFFSET(A27,-1,0,1,1),".","`",1))),OFFSET(A27,-1,0,1,1)&amp;".1",LEFT(OFFSET(A27,-1,0,1,1),FIND("`",SUBSTITUTE(OFFSET(A27,-1,0,1,1),".","`",1)))&amp;IF(ISERROR(FIND("`",SUBSTITUTE(OFFSET(A27,-1,0,1,1),".","`",2))),VALUE(RIGHT(OFFSET(A27,-1,0,1,1),LEN(OFFSET(A27,-1,0,1,1))-FIND("`",SUBSTITUTE(OFFSET(A27,-1,0,1,1),".","`",1))))+1,VALUE(MID(OFFSET(A27,-1,0,1,1),FIND("`",SUBSTITUTE(OFFSET(A27,-1,0,1,1),".","`",1))+1,(FIND("`",SUBSTITUTE(OFFSET(A27,-1,0,1,1),".","`",2))-FIND("`",SUBSTITUTE(OFFSET(A27,-1,0,1,1),".","`",1))-1)))+1)))</f>
        <v>7.1</v>
      </c>
      <c r="B27" s="65" t="s">
        <v>34</v>
      </c>
      <c r="C27" s="66" t="s">
        <v>40</v>
      </c>
      <c r="D27" s="67">
        <f>D26</f>
        <v>41211</v>
      </c>
      <c r="E27" s="68">
        <f t="shared" ref="E27:E32" si="12">D27+F27-1</f>
        <v>41215</v>
      </c>
      <c r="F27" s="69">
        <v>5</v>
      </c>
      <c r="G27" s="70">
        <v>1</v>
      </c>
    </row>
    <row r="28" spans="1:8">
      <c r="A28" s="64" t="str">
        <f t="shared" ca="1" si="11"/>
        <v>7.2</v>
      </c>
      <c r="B28" s="65" t="s">
        <v>35</v>
      </c>
      <c r="C28" s="66" t="s">
        <v>41</v>
      </c>
      <c r="D28" s="67">
        <f t="shared" ref="D28:D32" si="13">D27</f>
        <v>41211</v>
      </c>
      <c r="E28" s="68">
        <f t="shared" si="12"/>
        <v>41212</v>
      </c>
      <c r="F28" s="69">
        <v>2</v>
      </c>
      <c r="G28" s="70">
        <v>0.23</v>
      </c>
    </row>
    <row r="29" spans="1:8">
      <c r="A29" s="64" t="str">
        <f t="shared" ca="1" si="11"/>
        <v>7.3</v>
      </c>
      <c r="B29" s="65" t="s">
        <v>36</v>
      </c>
      <c r="C29" s="66" t="s">
        <v>42</v>
      </c>
      <c r="D29" s="67">
        <f t="shared" si="13"/>
        <v>41211</v>
      </c>
      <c r="E29" s="68">
        <f t="shared" si="12"/>
        <v>41212</v>
      </c>
      <c r="F29" s="69">
        <v>2</v>
      </c>
      <c r="G29" s="70">
        <v>0.23</v>
      </c>
    </row>
    <row r="30" spans="1:8">
      <c r="A30" s="64" t="str">
        <f t="shared" ca="1" si="11"/>
        <v>7.4</v>
      </c>
      <c r="B30" s="65" t="s">
        <v>37</v>
      </c>
      <c r="C30" s="66" t="s">
        <v>43</v>
      </c>
      <c r="D30" s="67">
        <f t="shared" si="13"/>
        <v>41211</v>
      </c>
      <c r="E30" s="68">
        <f t="shared" si="12"/>
        <v>41215</v>
      </c>
      <c r="F30" s="69">
        <v>5</v>
      </c>
      <c r="G30" s="70">
        <v>1</v>
      </c>
    </row>
    <row r="31" spans="1:8">
      <c r="A31" s="64" t="str">
        <f t="shared" ca="1" si="11"/>
        <v>7.5</v>
      </c>
      <c r="B31" s="65" t="s">
        <v>38</v>
      </c>
      <c r="C31" s="66" t="s">
        <v>44</v>
      </c>
      <c r="D31" s="67">
        <f t="shared" si="13"/>
        <v>41211</v>
      </c>
      <c r="E31" s="68">
        <f t="shared" si="12"/>
        <v>41212</v>
      </c>
      <c r="F31" s="69">
        <v>2</v>
      </c>
      <c r="G31" s="70">
        <v>0.23</v>
      </c>
    </row>
    <row r="32" spans="1:8">
      <c r="A32" s="64" t="str">
        <f t="shared" ca="1" si="11"/>
        <v>7.6</v>
      </c>
      <c r="B32" s="65" t="s">
        <v>39</v>
      </c>
      <c r="C32" s="66" t="s">
        <v>44</v>
      </c>
      <c r="D32" s="67">
        <f t="shared" si="13"/>
        <v>41211</v>
      </c>
      <c r="E32" s="68">
        <f t="shared" si="12"/>
        <v>41212</v>
      </c>
      <c r="F32" s="69">
        <v>2</v>
      </c>
      <c r="G32" s="70">
        <v>0.23</v>
      </c>
    </row>
    <row r="33" spans="1:8">
      <c r="A33" s="58">
        <f ca="1">IF(ISERROR(VALUE(SUBSTITUTE(OFFSET(A33,-1,0,1,1),".",""))),1,IF(ISERROR(FIND("`",SUBSTITUTE(OFFSET(A33,-1,0,1,1),".","`",1))),VALUE(OFFSET(A33,-1,0,1,1))+1,VALUE(LEFT(OFFSET(A33,-1,0,1,1),FIND("`",SUBSTITUTE(OFFSET(A33,-1,0,1,1),".","`",1))-1))+1))</f>
        <v>8</v>
      </c>
      <c r="B33" s="59" t="s">
        <v>51</v>
      </c>
      <c r="C33" s="60" t="s">
        <v>28</v>
      </c>
      <c r="D33" s="72">
        <f>E26</f>
        <v>41225</v>
      </c>
      <c r="E33" s="73">
        <v>41246</v>
      </c>
      <c r="F33" s="74">
        <f>MAX(E34:E37)-D33+1</f>
        <v>29</v>
      </c>
      <c r="G33" s="63"/>
      <c r="H33" s="47" t="s">
        <v>55</v>
      </c>
    </row>
    <row r="34" spans="1:8">
      <c r="A34" s="64" t="str">
        <f ca="1">IF(ISERROR(VALUE(SUBSTITUTE(OFFSET(A34,-1,0,1,1),".",""))),"0.1",IF(ISERROR(FIND("`",SUBSTITUTE(OFFSET(A34,-1,0,1,1),".","`",1))),OFFSET(A34,-1,0,1,1)&amp;".1",LEFT(OFFSET(A34,-1,0,1,1),FIND("`",SUBSTITUTE(OFFSET(A34,-1,0,1,1),".","`",1)))&amp;IF(ISERROR(FIND("`",SUBSTITUTE(OFFSET(A34,-1,0,1,1),".","`",2))),VALUE(RIGHT(OFFSET(A34,-1,0,1,1),LEN(OFFSET(A34,-1,0,1,1))-FIND("`",SUBSTITUTE(OFFSET(A34,-1,0,1,1),".","`",1))))+1,VALUE(MID(OFFSET(A34,-1,0,1,1),FIND("`",SUBSTITUTE(OFFSET(A34,-1,0,1,1),".","`",1))+1,(FIND("`",SUBSTITUTE(OFFSET(A34,-1,0,1,1),".","`",2))-FIND("`",SUBSTITUTE(OFFSET(A34,-1,0,1,1),".","`",1))-1)))+1)))</f>
        <v>8.1</v>
      </c>
      <c r="B34" s="65" t="s">
        <v>52</v>
      </c>
      <c r="C34" s="66" t="s">
        <v>27</v>
      </c>
      <c r="D34" s="67">
        <f>D33</f>
        <v>41225</v>
      </c>
      <c r="E34" s="68">
        <f t="shared" ref="E34" si="14">D34+F34-1</f>
        <v>41232</v>
      </c>
      <c r="F34" s="69">
        <v>8</v>
      </c>
      <c r="G34" s="70">
        <v>1</v>
      </c>
    </row>
    <row r="35" spans="1:8">
      <c r="A35" s="58">
        <f ca="1">IF(ISERROR(VALUE(SUBSTITUTE(OFFSET(A35,-1,0,1,1),".",""))),1,IF(ISERROR(FIND("`",SUBSTITUTE(OFFSET(A35,-1,0,1,1),".","`",1))),VALUE(OFFSET(A35,-1,0,1,1))+1,VALUE(LEFT(OFFSET(A35,-1,0,1,1),FIND("`",SUBSTITUTE(OFFSET(A35,-1,0,1,1),".","`",1))-1))+1))</f>
        <v>9</v>
      </c>
      <c r="B35" s="59" t="s">
        <v>53</v>
      </c>
      <c r="C35" s="60" t="s">
        <v>28</v>
      </c>
      <c r="D35" s="72">
        <f>E33</f>
        <v>41246</v>
      </c>
      <c r="E35" s="73">
        <v>41253</v>
      </c>
      <c r="F35" s="74">
        <f>MAX(E36:E39)-D35+1</f>
        <v>1</v>
      </c>
      <c r="G35" s="63"/>
      <c r="H35" s="47" t="s">
        <v>55</v>
      </c>
    </row>
    <row r="36" spans="1:8">
      <c r="A36" s="64" t="str">
        <f ca="1">IF(ISERROR(VALUE(SUBSTITUTE(OFFSET(A36,-1,0,1,1),".",""))),"0.1",IF(ISERROR(FIND("`",SUBSTITUTE(OFFSET(A36,-1,0,1,1),".","`",1))),OFFSET(A36,-1,0,1,1)&amp;".1",LEFT(OFFSET(A36,-1,0,1,1),FIND("`",SUBSTITUTE(OFFSET(A36,-1,0,1,1),".","`",1)))&amp;IF(ISERROR(FIND("`",SUBSTITUTE(OFFSET(A36,-1,0,1,1),".","`",2))),VALUE(RIGHT(OFFSET(A36,-1,0,1,1),LEN(OFFSET(A36,-1,0,1,1))-FIND("`",SUBSTITUTE(OFFSET(A36,-1,0,1,1),".","`",1))))+1,VALUE(MID(OFFSET(A36,-1,0,1,1),FIND("`",SUBSTITUTE(OFFSET(A36,-1,0,1,1),".","`",1))+1,(FIND("`",SUBSTITUTE(OFFSET(A36,-1,0,1,1),".","`",2))-FIND("`",SUBSTITUTE(OFFSET(A36,-1,0,1,1),".","`",1))-1)))+1)))</f>
        <v>9.1</v>
      </c>
      <c r="B36" s="65" t="s">
        <v>54</v>
      </c>
      <c r="C36" s="66" t="s">
        <v>27</v>
      </c>
      <c r="D36" s="67">
        <f>D35</f>
        <v>41246</v>
      </c>
      <c r="E36" s="68">
        <f t="shared" ref="E36" si="15">D36+F36-1</f>
        <v>41246</v>
      </c>
      <c r="F36" s="69">
        <v>1</v>
      </c>
      <c r="G36" s="70">
        <v>1</v>
      </c>
    </row>
  </sheetData>
  <mergeCells count="2">
    <mergeCell ref="D1:F1"/>
    <mergeCell ref="D2:E2"/>
  </mergeCells>
  <phoneticPr fontId="16" type="noConversion"/>
  <pageMargins left="0.25" right="0.25" top="0.25" bottom="0.25" header="0.25" footer="0.25"/>
  <pageSetup orientation="landscape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Sonoma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SSU User</dc:creator>
  <cp:lastModifiedBy>SSU User</cp:lastModifiedBy>
  <cp:lastPrinted>2012-09-24T15:35:05Z</cp:lastPrinted>
  <dcterms:created xsi:type="dcterms:W3CDTF">2012-09-23T23:00:25Z</dcterms:created>
  <dcterms:modified xsi:type="dcterms:W3CDTF">2012-09-24T15:54:39Z</dcterms:modified>
</cp:coreProperties>
</file>